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個表_処遇'!$A$1:$AH$28</definedName>
    <definedName name="_xlnm.Print_Area" localSheetId="4">'別紙様式2-3 個表_特定'!$A$1:$AI$30</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#REF!</definedName>
    <definedName name="サービス名" localSheetId="5">#REF!</definedName>
    <definedName name="サービス名" localSheetId="6">#REF!</definedName>
    <definedName name="サービス名" localSheetId="8">【参考】数式用2!$A$3:$A$26</definedName>
    <definedName name="サービス名" localSheetId="0">#REF!</definedName>
    <definedName name="サービス名">【参考】数式用!$A$5:$A$28</definedName>
    <definedName name="一覧">#REF!</definedName>
    <definedName name="種類">#REF!</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<sst xmlns="http://schemas.openxmlformats.org/spreadsheetml/2006/main" count="3040" uniqueCount="523">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</sst>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3503606"/>
              <a:ext cx="193431"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46577250"/>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6196250"/>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442790"/>
          <a:ext cx="7008690" cy="1374288"/>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83"/>
  <sheetViews>
    <sheetView showGridLines="0" tabSelected="1" view="pageBreakPreview" topLeftCell="B3" zoomScale="80" zoomScaleNormal="90" zoomScaleSheetLayoutView="80" workbookViewId="0">
      <selection activeCell="C21" sqref="C2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894"/>
      <c r="D11" s="895"/>
      <c r="E11" s="895"/>
      <c r="F11" s="895"/>
      <c r="G11" s="895"/>
      <c r="H11" s="895"/>
      <c r="I11" s="895"/>
      <c r="J11" s="895"/>
      <c r="K11" s="895"/>
      <c r="L11" s="896"/>
      <c r="M11" s="170"/>
      <c r="N11" s="948" t="s">
        <v>461</v>
      </c>
      <c r="O11" s="949"/>
      <c r="P11" s="949"/>
      <c r="Q11" s="949"/>
      <c r="R11" s="950"/>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c r="N16" s="919"/>
      <c r="O16" s="919"/>
      <c r="P16" s="919"/>
      <c r="Q16" s="919"/>
      <c r="R16" s="919"/>
      <c r="S16" s="919"/>
      <c r="T16" s="919"/>
      <c r="U16" s="920"/>
      <c r="V16" s="920"/>
      <c r="W16" s="921"/>
      <c r="X16" s="922"/>
      <c r="Y16" s="170"/>
      <c r="Z16" s="170"/>
      <c r="AA16" s="170"/>
      <c r="AC16" t="s">
        <v>133</v>
      </c>
    </row>
    <row r="17" spans="1:29" ht="20.100000000000001" customHeight="1" thickBot="1">
      <c r="A17" s="170"/>
      <c r="B17" s="172" t="s">
        <v>118</v>
      </c>
      <c r="C17" s="901" t="s">
        <v>8</v>
      </c>
      <c r="D17" s="901"/>
      <c r="E17" s="901"/>
      <c r="F17" s="901"/>
      <c r="G17" s="901"/>
      <c r="H17" s="901"/>
      <c r="I17" s="901"/>
      <c r="J17" s="901"/>
      <c r="K17" s="901"/>
      <c r="L17" s="902"/>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01" t="s">
        <v>122</v>
      </c>
      <c r="D18" s="901"/>
      <c r="E18" s="901"/>
      <c r="F18" s="901"/>
      <c r="G18" s="901"/>
      <c r="H18" s="901"/>
      <c r="I18" s="901"/>
      <c r="J18" s="901"/>
      <c r="K18" s="901"/>
      <c r="L18" s="902"/>
      <c r="M18" s="918"/>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c r="N21" s="934"/>
      <c r="O21" s="934"/>
      <c r="P21" s="934"/>
      <c r="Q21" s="934"/>
      <c r="R21" s="934"/>
      <c r="S21" s="934"/>
      <c r="T21" s="934"/>
      <c r="U21" s="934"/>
      <c r="V21" s="934"/>
      <c r="W21" s="935"/>
      <c r="X21" s="936"/>
      <c r="Y21" s="170"/>
      <c r="Z21" s="170"/>
      <c r="AA21" s="170"/>
    </row>
    <row r="22" spans="1:29" ht="20.100000000000001" customHeight="1">
      <c r="A22" s="170"/>
      <c r="B22" s="892" t="s">
        <v>174</v>
      </c>
      <c r="C22" s="901" t="s">
        <v>9</v>
      </c>
      <c r="D22" s="901"/>
      <c r="E22" s="901"/>
      <c r="F22" s="901"/>
      <c r="G22" s="901"/>
      <c r="H22" s="901"/>
      <c r="I22" s="901"/>
      <c r="J22" s="901"/>
      <c r="K22" s="901"/>
      <c r="L22" s="902"/>
      <c r="M22" s="903"/>
      <c r="N22" s="904"/>
      <c r="O22" s="904"/>
      <c r="P22" s="904"/>
      <c r="Q22" s="904"/>
      <c r="R22" s="904"/>
      <c r="S22" s="904"/>
      <c r="T22" s="904"/>
      <c r="U22" s="904"/>
      <c r="V22" s="904"/>
      <c r="W22" s="905"/>
      <c r="X22" s="906"/>
      <c r="Y22" s="170"/>
      <c r="Z22" s="170"/>
      <c r="AA22" s="170"/>
    </row>
    <row r="23" spans="1:29" ht="20.100000000000001" customHeight="1">
      <c r="A23" s="170"/>
      <c r="B23" s="893"/>
      <c r="C23" s="932" t="s">
        <v>171</v>
      </c>
      <c r="D23" s="932"/>
      <c r="E23" s="932"/>
      <c r="F23" s="932"/>
      <c r="G23" s="932"/>
      <c r="H23" s="932"/>
      <c r="I23" s="932"/>
      <c r="J23" s="932"/>
      <c r="K23" s="932"/>
      <c r="L23" s="932"/>
      <c r="M23" s="903"/>
      <c r="N23" s="904"/>
      <c r="O23" s="904"/>
      <c r="P23" s="904"/>
      <c r="Q23" s="904"/>
      <c r="R23" s="904"/>
      <c r="S23" s="904"/>
      <c r="T23" s="904"/>
      <c r="U23" s="904"/>
      <c r="V23" s="904"/>
      <c r="W23" s="905"/>
      <c r="X23" s="906"/>
      <c r="Y23" s="170"/>
      <c r="Z23" s="170"/>
      <c r="AA23" s="170"/>
    </row>
    <row r="24" spans="1:29" ht="20.100000000000001" customHeight="1">
      <c r="A24" s="170"/>
      <c r="B24" s="172" t="s">
        <v>172</v>
      </c>
      <c r="C24" s="901" t="s">
        <v>0</v>
      </c>
      <c r="D24" s="901"/>
      <c r="E24" s="901"/>
      <c r="F24" s="901"/>
      <c r="G24" s="901"/>
      <c r="H24" s="901"/>
      <c r="I24" s="901"/>
      <c r="J24" s="901"/>
      <c r="K24" s="901"/>
      <c r="L24" s="902"/>
      <c r="M24" s="928"/>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c r="N25" s="904"/>
      <c r="O25" s="904"/>
      <c r="P25" s="904"/>
      <c r="Q25" s="904"/>
      <c r="R25" s="904"/>
      <c r="S25" s="904"/>
      <c r="T25" s="904"/>
      <c r="U25" s="904"/>
      <c r="V25" s="904"/>
      <c r="W25" s="905"/>
      <c r="X25" s="906"/>
      <c r="Y25" s="170"/>
      <c r="Z25" s="170"/>
      <c r="AA25" s="170"/>
    </row>
    <row r="26" spans="1:29" ht="20.100000000000001" customHeight="1" thickBot="1">
      <c r="A26" s="170"/>
      <c r="B26" s="181"/>
      <c r="C26" s="901" t="s">
        <v>173</v>
      </c>
      <c r="D26" s="901"/>
      <c r="E26" s="901"/>
      <c r="F26" s="901"/>
      <c r="G26" s="901"/>
      <c r="H26" s="901"/>
      <c r="I26" s="901"/>
      <c r="J26" s="901"/>
      <c r="K26" s="901"/>
      <c r="L26" s="902"/>
      <c r="M26" s="897"/>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522</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c r="D33" s="185"/>
      <c r="E33" s="185"/>
      <c r="F33" s="185"/>
      <c r="G33" s="185"/>
      <c r="H33" s="185"/>
      <c r="I33" s="185"/>
      <c r="J33" s="185"/>
      <c r="K33" s="185"/>
      <c r="L33" s="186"/>
      <c r="M33" s="911"/>
      <c r="N33" s="912"/>
      <c r="O33" s="912"/>
      <c r="P33" s="912"/>
      <c r="Q33" s="913"/>
      <c r="R33" s="911"/>
      <c r="S33" s="912"/>
      <c r="T33" s="912"/>
      <c r="U33" s="912"/>
      <c r="V33" s="913"/>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889"/>
      <c r="N34" s="890"/>
      <c r="O34" s="890"/>
      <c r="P34" s="890"/>
      <c r="Q34" s="891"/>
      <c r="R34" s="889"/>
      <c r="S34" s="890"/>
      <c r="T34" s="890"/>
      <c r="U34" s="890"/>
      <c r="V34" s="891"/>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889"/>
      <c r="N35" s="890"/>
      <c r="O35" s="890"/>
      <c r="P35" s="890"/>
      <c r="Q35" s="891"/>
      <c r="R35" s="889"/>
      <c r="S35" s="890"/>
      <c r="T35" s="890"/>
      <c r="U35" s="890"/>
      <c r="V35" s="891"/>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889"/>
      <c r="N36" s="890"/>
      <c r="O36" s="890"/>
      <c r="P36" s="890"/>
      <c r="Q36" s="891"/>
      <c r="R36" s="889"/>
      <c r="S36" s="890"/>
      <c r="T36" s="890"/>
      <c r="U36" s="890"/>
      <c r="V36" s="891"/>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889"/>
      <c r="N37" s="890"/>
      <c r="O37" s="890"/>
      <c r="P37" s="890"/>
      <c r="Q37" s="891"/>
      <c r="R37" s="889"/>
      <c r="S37" s="890"/>
      <c r="T37" s="890"/>
      <c r="U37" s="890"/>
      <c r="V37" s="891"/>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889"/>
      <c r="N38" s="890"/>
      <c r="O38" s="890"/>
      <c r="P38" s="890"/>
      <c r="Q38" s="891"/>
      <c r="R38" s="889"/>
      <c r="S38" s="890"/>
      <c r="T38" s="890"/>
      <c r="U38" s="890"/>
      <c r="V38" s="891"/>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view="pageBreakPreview" topLeftCell="A16" zoomScale="130" zoomScaleNormal="120" zoomScaleSheetLayoutView="13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5" customHeight="1">
      <c r="A9" s="1040" t="s">
        <v>166</v>
      </c>
      <c r="B9" s="1041"/>
      <c r="C9" s="1041"/>
      <c r="D9" s="1041"/>
      <c r="E9" s="1041"/>
      <c r="F9" s="1042"/>
      <c r="G9" s="1016" t="str">
        <f>IF(基本情報入力シート!M16="","",基本情報入力シート!M16)</f>
        <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5" customHeight="1">
      <c r="A14" s="1033" t="s">
        <v>165</v>
      </c>
      <c r="B14" s="1034"/>
      <c r="C14" s="1034"/>
      <c r="D14" s="1034"/>
      <c r="E14" s="1034"/>
      <c r="F14" s="1035"/>
      <c r="G14" s="1024" t="str">
        <f>IF(基本情報入力シート!M23="","",基本情報入力シート!M23)</f>
        <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
      </c>
      <c r="L15" s="1020"/>
      <c r="M15" s="1020"/>
      <c r="N15" s="1020"/>
      <c r="O15" s="1020"/>
      <c r="P15" s="1018" t="s">
        <v>1</v>
      </c>
      <c r="Q15" s="1018"/>
      <c r="R15" s="1018"/>
      <c r="S15" s="1018"/>
      <c r="T15" s="1020" t="str">
        <f>IF(基本情報入力シート!M25="","",基本情報入力シート!M25)</f>
        <v/>
      </c>
      <c r="U15" s="1020"/>
      <c r="V15" s="1020"/>
      <c r="W15" s="1020"/>
      <c r="X15" s="1020"/>
      <c r="Y15" s="1018" t="s">
        <v>168</v>
      </c>
      <c r="Z15" s="1018"/>
      <c r="AA15" s="1018"/>
      <c r="AB15" s="1018"/>
      <c r="AC15" s="1021" t="str">
        <f>IF(基本情報入力シート!M26="","",基本情報入力シート!M26)</f>
        <v/>
      </c>
      <c r="AD15" s="1021"/>
      <c r="AE15" s="1021"/>
      <c r="AF15" s="1021"/>
      <c r="AG15" s="1021"/>
      <c r="AH15" s="1021"/>
      <c r="AI15" s="1021"/>
      <c r="AJ15" s="1021"/>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498</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2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987" t="s">
        <v>472</v>
      </c>
      <c r="AT27" s="59"/>
    </row>
    <row r="28" spans="1:46" ht="21" customHeight="1" thickBot="1">
      <c r="A28" s="244" t="s">
        <v>35</v>
      </c>
      <c r="B28" s="241" t="s">
        <v>92</v>
      </c>
      <c r="C28" s="245"/>
      <c r="D28" s="1202" t="str">
        <f>IF(AD4="","",AD4)</f>
        <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t="str">
        <f>IF('別紙様式2-2 個表_処遇'!O5="","",'別紙様式2-2 個表_処遇'!O5)</f>
        <v/>
      </c>
      <c r="AC28" s="1204"/>
      <c r="AD28" s="1204"/>
      <c r="AE28" s="1204"/>
      <c r="AF28" s="1204"/>
      <c r="AG28" s="1204"/>
      <c r="AH28" s="1204"/>
      <c r="AI28" s="1205" t="s">
        <v>2</v>
      </c>
      <c r="AJ28" s="1039"/>
      <c r="AK28" s="57"/>
      <c r="AL28" s="988"/>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t="str">
        <f>IFERROR(AB30-AB31,"")</f>
        <v/>
      </c>
      <c r="AC29" s="1191"/>
      <c r="AD29" s="1191"/>
      <c r="AE29" s="1191"/>
      <c r="AF29" s="1191"/>
      <c r="AG29" s="1191"/>
      <c r="AH29" s="1191"/>
      <c r="AI29" s="1197" t="s">
        <v>2</v>
      </c>
      <c r="AJ29" s="1039"/>
      <c r="AK29" s="54" t="s">
        <v>257</v>
      </c>
      <c r="AL29" s="61" t="str">
        <f>IF(AB28="","",IF(AB29="","",IF(AB29&gt;AB28,"○","☓")))</f>
        <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t="str">
        <f>IF((AB32-AB33-AB34-AB35)=0,"",(AB32-AB33-AB34-AB35))</f>
        <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c r="Q36" s="1193"/>
      <c r="R36" s="268" t="s">
        <v>12</v>
      </c>
      <c r="S36" s="1193"/>
      <c r="T36" s="1193"/>
      <c r="U36" s="268" t="s">
        <v>13</v>
      </c>
      <c r="V36" s="1004" t="s">
        <v>14</v>
      </c>
      <c r="W36" s="1004"/>
      <c r="X36" s="268" t="s">
        <v>34</v>
      </c>
      <c r="Y36" s="268"/>
      <c r="Z36" s="1193"/>
      <c r="AA36" s="1193"/>
      <c r="AB36" s="268" t="s">
        <v>12</v>
      </c>
      <c r="AC36" s="1193"/>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488</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521</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2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473</v>
      </c>
      <c r="AT48" s="59"/>
    </row>
    <row r="49" spans="1:52" ht="21" customHeight="1" thickBot="1">
      <c r="A49" s="288" t="s">
        <v>99</v>
      </c>
      <c r="B49" s="289" t="s">
        <v>34</v>
      </c>
      <c r="C49" s="289"/>
      <c r="D49" s="1041" t="str">
        <f>IF(AD4="","",AD4)</f>
        <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t="str">
        <f>IF('別紙様式2-3 個表_特定'!O5="","",'別紙様式2-3 個表_特定'!O5)</f>
        <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t="str">
        <f>IFERROR(AB51-AB52,"")</f>
        <v/>
      </c>
      <c r="AC50" s="1191"/>
      <c r="AD50" s="1191"/>
      <c r="AE50" s="1191"/>
      <c r="AF50" s="1191"/>
      <c r="AG50" s="1191"/>
      <c r="AH50" s="1191"/>
      <c r="AI50" s="1197" t="s">
        <v>2</v>
      </c>
      <c r="AJ50" s="1039"/>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t="str">
        <f>IF((AB53-AB54-AB55-AB56)=0,"",(AB53-AB54-AB55-AB56))</f>
        <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c r="T58" s="1160"/>
      <c r="U58" s="1160"/>
      <c r="V58" s="1160"/>
      <c r="W58" s="1161"/>
      <c r="X58" s="305" t="s">
        <v>274</v>
      </c>
      <c r="Y58" s="1159"/>
      <c r="Z58" s="1160"/>
      <c r="AA58" s="1160"/>
      <c r="AB58" s="1160"/>
      <c r="AC58" s="1161"/>
      <c r="AD58" s="306" t="s">
        <v>274</v>
      </c>
      <c r="AE58" s="1159"/>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c r="T59" s="1163"/>
      <c r="U59" s="1163"/>
      <c r="V59" s="1163"/>
      <c r="W59" s="1164"/>
      <c r="X59" s="312" t="s">
        <v>483</v>
      </c>
      <c r="Y59" s="1162"/>
      <c r="Z59" s="1163"/>
      <c r="AA59" s="1163"/>
      <c r="AB59" s="1163"/>
      <c r="AC59" s="1164"/>
      <c r="AD59" s="313" t="s">
        <v>483</v>
      </c>
      <c r="AE59" s="1162"/>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c r="T60" s="1200"/>
      <c r="U60" s="1200"/>
      <c r="V60" s="1200"/>
      <c r="W60" s="1201"/>
      <c r="X60" s="312" t="s">
        <v>483</v>
      </c>
      <c r="Y60" s="1199"/>
      <c r="Z60" s="1200"/>
      <c r="AA60" s="1200"/>
      <c r="AB60" s="1200"/>
      <c r="AC60" s="1201"/>
      <c r="AD60" s="313" t="s">
        <v>483</v>
      </c>
      <c r="AE60" s="1199"/>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t="str">
        <f>IFERROR(ROUND(S58/S59,),"")</f>
        <v/>
      </c>
      <c r="T61" s="1157"/>
      <c r="U61" s="1157"/>
      <c r="V61" s="1157"/>
      <c r="W61" s="1158"/>
      <c r="X61" s="312" t="s">
        <v>2</v>
      </c>
      <c r="Y61" s="1156" t="str">
        <f>IFERROR(ROUND(Y58/Y59,),"")</f>
        <v/>
      </c>
      <c r="Z61" s="1157"/>
      <c r="AA61" s="1157"/>
      <c r="AB61" s="1157"/>
      <c r="AC61" s="1158"/>
      <c r="AD61" s="312" t="s">
        <v>2</v>
      </c>
      <c r="AE61" s="1156" t="str">
        <f>IFERROR(ROUND(AE58/AE59,),"")</f>
        <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0</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0</v>
      </c>
      <c r="O63" s="1219"/>
      <c r="P63" s="1219"/>
      <c r="Q63" s="324" t="s">
        <v>274</v>
      </c>
      <c r="R63" s="325" t="s">
        <v>275</v>
      </c>
      <c r="S63" s="326" t="s">
        <v>205</v>
      </c>
      <c r="T63" s="1113">
        <f>S60*S62*12</f>
        <v>0</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0</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t="e">
        <f>IF((CEILING(AP66,1)-AP66)-2*(CEILING(AQ66,1)-AQ66)&gt;=0,CEILING(AP66,1),CEILING(AP66+AU67/S60/12,1))</f>
        <v>#VALUE!</v>
      </c>
      <c r="T64" s="1150"/>
      <c r="U64" s="1150"/>
      <c r="V64" s="1150"/>
      <c r="W64" s="1150"/>
      <c r="X64" s="329" t="s">
        <v>274</v>
      </c>
      <c r="Y64" s="1149" t="e">
        <f>IF((CEILING(AP66,1)-AP66)-2*(CEILING(AQ66,1)-AQ66)&gt;=0,CEILING(AQ66,1),FLOOR(AQ66,1))</f>
        <v>#VALUE!</v>
      </c>
      <c r="Z64" s="1150"/>
      <c r="AA64" s="1150"/>
      <c r="AB64" s="1150"/>
      <c r="AC64" s="1150"/>
      <c r="AD64" s="329" t="s">
        <v>274</v>
      </c>
      <c r="AE64" s="1239"/>
      <c r="AF64" s="1240"/>
      <c r="AG64" s="1240"/>
      <c r="AH64" s="1240"/>
      <c r="AI64" s="1240"/>
      <c r="AJ64" s="1241"/>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t="e">
        <f>SUM(T65,Z65)</f>
        <v>#VALUE!</v>
      </c>
      <c r="O65" s="1219"/>
      <c r="P65" s="1219"/>
      <c r="Q65" s="324" t="s">
        <v>274</v>
      </c>
      <c r="R65" s="325" t="s">
        <v>275</v>
      </c>
      <c r="S65" s="330" t="s">
        <v>205</v>
      </c>
      <c r="T65" s="1219" t="e">
        <f>S60*S64*12</f>
        <v>#VALUE!</v>
      </c>
      <c r="U65" s="1219"/>
      <c r="V65" s="1219"/>
      <c r="W65" s="324" t="s">
        <v>274</v>
      </c>
      <c r="X65" s="331" t="s">
        <v>275</v>
      </c>
      <c r="Y65" s="330" t="s">
        <v>205</v>
      </c>
      <c r="Z65" s="1219" t="e">
        <f>Y60*Y64*12</f>
        <v>#VALUE!</v>
      </c>
      <c r="AA65" s="1219"/>
      <c r="AB65" s="1219"/>
      <c r="AC65" s="324" t="s">
        <v>274</v>
      </c>
      <c r="AD65" s="331" t="s">
        <v>275</v>
      </c>
      <c r="AE65" s="1242"/>
      <c r="AF65" s="1243"/>
      <c r="AG65" s="1243"/>
      <c r="AH65" s="1243"/>
      <c r="AI65" s="1243"/>
      <c r="AJ65" s="1244"/>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#VALUE!</v>
      </c>
      <c r="T66" s="1152"/>
      <c r="U66" s="1152"/>
      <c r="V66" s="1152"/>
      <c r="W66" s="1152"/>
      <c r="X66" s="322" t="s">
        <v>274</v>
      </c>
      <c r="Y66" s="1151" t="e">
        <f>IF((CEILING(AP69,1)-AP69)-2*(CEILING(AQ69,1)-AQ69)&gt;=0,CEILING(AQ69,1),FLOOR(AQ69,1))</f>
        <v>#VALUE!</v>
      </c>
      <c r="Z66" s="1152"/>
      <c r="AA66" s="1152"/>
      <c r="AB66" s="1152"/>
      <c r="AC66" s="1152"/>
      <c r="AD66" s="322" t="s">
        <v>274</v>
      </c>
      <c r="AE66" s="1152" t="e">
        <f>IF(Y66-2*(CEILING(AR69,1))&gt;=0,CEILING(AR69,1),FLOOR(AR69,1))</f>
        <v>#VALUE!</v>
      </c>
      <c r="AF66" s="1152"/>
      <c r="AG66" s="1152"/>
      <c r="AH66" s="1152"/>
      <c r="AI66" s="1152"/>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#VALUE!</v>
      </c>
      <c r="O67" s="1113"/>
      <c r="P67" s="1113"/>
      <c r="Q67" s="327" t="s">
        <v>274</v>
      </c>
      <c r="R67" s="335" t="s">
        <v>275</v>
      </c>
      <c r="S67" s="326" t="s">
        <v>205</v>
      </c>
      <c r="T67" s="1113" t="e">
        <f>S60*S66*12</f>
        <v>#VALUE!</v>
      </c>
      <c r="U67" s="1113"/>
      <c r="V67" s="1113"/>
      <c r="W67" s="327" t="s">
        <v>274</v>
      </c>
      <c r="X67" s="331" t="s">
        <v>275</v>
      </c>
      <c r="Y67" s="326" t="s">
        <v>205</v>
      </c>
      <c r="Z67" s="1113" t="e">
        <f>Y60*Y66*12</f>
        <v>#VALUE!</v>
      </c>
      <c r="AA67" s="1113"/>
      <c r="AB67" s="1113"/>
      <c r="AC67" s="327" t="s">
        <v>274</v>
      </c>
      <c r="AD67" s="331" t="s">
        <v>275</v>
      </c>
      <c r="AE67" s="327" t="s">
        <v>205</v>
      </c>
      <c r="AF67" s="1113" t="e">
        <f>AE60*AE66*12</f>
        <v>#VALUE!</v>
      </c>
      <c r="AG67" s="1113"/>
      <c r="AH67" s="1113"/>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c r="Y70" s="1147"/>
      <c r="Z70" s="349" t="s">
        <v>83</v>
      </c>
      <c r="AA70" s="350"/>
      <c r="AB70" s="350"/>
      <c r="AC70" s="1148"/>
      <c r="AD70" s="1148"/>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c r="Q76" s="985"/>
      <c r="R76" s="268" t="s">
        <v>12</v>
      </c>
      <c r="S76" s="985"/>
      <c r="T76" s="985"/>
      <c r="U76" s="268" t="s">
        <v>13</v>
      </c>
      <c r="V76" s="1004" t="s">
        <v>14</v>
      </c>
      <c r="W76" s="1004"/>
      <c r="X76" s="268" t="s">
        <v>34</v>
      </c>
      <c r="Y76" s="268"/>
      <c r="Z76" s="985"/>
      <c r="AA76" s="985"/>
      <c r="AB76" s="268" t="s">
        <v>12</v>
      </c>
      <c r="AC76" s="985"/>
      <c r="AD76" s="985"/>
      <c r="AE76" s="268" t="s">
        <v>13</v>
      </c>
      <c r="AF76" s="268" t="s">
        <v>188</v>
      </c>
      <c r="AG76" s="268" t="str">
        <f>IF(P76&gt;=1,(Z76*12+AC76)-(P76*12+S76)+1,"")</f>
        <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520</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201</v>
      </c>
      <c r="M96" s="1001"/>
      <c r="N96" s="1001"/>
      <c r="O96" s="1083"/>
      <c r="P96" s="1083"/>
      <c r="Q96" s="413" t="s">
        <v>5</v>
      </c>
      <c r="R96" s="1083"/>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c r="O110" s="1049"/>
      <c r="P110" s="413" t="s">
        <v>5</v>
      </c>
      <c r="Q110" s="1049"/>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2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056" t="s">
        <v>486</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c r="E198" s="1129"/>
      <c r="F198" s="562" t="s">
        <v>5</v>
      </c>
      <c r="G198" s="1128"/>
      <c r="H198" s="1129"/>
      <c r="I198" s="562" t="s">
        <v>4</v>
      </c>
      <c r="J198" s="1128"/>
      <c r="K198" s="1129"/>
      <c r="L198" s="562" t="s">
        <v>3</v>
      </c>
      <c r="M198" s="563"/>
      <c r="N198" s="1130" t="s">
        <v>6</v>
      </c>
      <c r="O198" s="1130"/>
      <c r="P198" s="1130"/>
      <c r="Q198" s="1131" t="str">
        <f>IF(G9="","",G9)</f>
        <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c r="T199" s="1123"/>
      <c r="U199" s="1123"/>
      <c r="V199" s="1123"/>
      <c r="W199" s="1123"/>
      <c r="X199" s="1124" t="s">
        <v>113</v>
      </c>
      <c r="Y199" s="1124"/>
      <c r="Z199" s="1123"/>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M10" sqref="M10"/>
    </sheetView>
  </sheetViews>
  <sheetFormatPr defaultColWidth="2.5" defaultRowHeight="13.5"/>
  <cols>
    <col min="1" max="1" width="5.625" style="53" customWidth="1"/>
    <col min="2" max="11" width="2.625" style="53" customWidth="1"/>
    <col min="12" max="12" width="10.5" style="53" customWidth="1"/>
    <col min="13" max="13" width="11.75" style="53" customWidth="1"/>
    <col min="14" max="14" width="11.5" style="53" customWidth="1"/>
    <col min="15" max="15" width="22.125" style="53" customWidth="1"/>
    <col min="16" max="16" width="26.62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25">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59055118110236227" right="0.39370078740157483" top="0.47244094488188981" bottom="0.23622047244094491" header="0.31496062992125984" footer="0.35433070866141736"/>
  <pageSetup paperSize="9" scale="6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4" width="11.125" style="53" customWidth="1"/>
    <col min="15" max="16" width="18.625" style="53" customWidth="1"/>
    <col min="17" max="17" width="10.625" style="53" customWidth="1"/>
    <col min="18" max="18" width="9.625" style="53" customWidth="1"/>
    <col min="19" max="20" width="13.625" style="53" customWidth="1"/>
    <col min="21" max="21" width="6.75" style="53" customWidth="1"/>
    <col min="22" max="22" width="23.875" style="53" bestFit="1"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8"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9"/>
      <c r="S8" s="626"/>
      <c r="T8" s="1314" t="s">
        <v>10</v>
      </c>
      <c r="U8" s="1315"/>
      <c r="V8" s="627" t="s">
        <v>35</v>
      </c>
      <c r="W8" s="1316" t="s">
        <v>29</v>
      </c>
      <c r="X8" s="1317"/>
      <c r="Y8" s="1317"/>
      <c r="Z8" s="1317"/>
      <c r="AA8" s="1317"/>
      <c r="AB8" s="1317"/>
      <c r="AC8" s="1317"/>
      <c r="AD8" s="1317"/>
      <c r="AE8" s="1317"/>
      <c r="AF8" s="1317"/>
      <c r="AG8" s="1317"/>
      <c r="AH8" s="1317"/>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2"/>
      <c r="N9" s="1323"/>
      <c r="O9" s="1289"/>
      <c r="P9" s="1291"/>
      <c r="Q9" s="1293"/>
      <c r="R9" s="1319"/>
      <c r="S9" s="1307" t="s">
        <v>116</v>
      </c>
      <c r="T9" s="1312" t="s">
        <v>210</v>
      </c>
      <c r="U9" s="1313" t="s">
        <v>137</v>
      </c>
      <c r="V9" s="1320"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9"/>
      <c r="S10" s="1307"/>
      <c r="T10" s="1312"/>
      <c r="U10" s="1313"/>
      <c r="V10" s="1321"/>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5"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tr">
        <f>IF(基本情報入力シート!R11="","",基本情報入力シート!R11)</f>
        <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5" customHeight="1">
      <c r="A9" s="1351" t="s">
        <v>6</v>
      </c>
      <c r="B9" s="1352"/>
      <c r="C9" s="1352"/>
      <c r="D9" s="1352"/>
      <c r="E9" s="1352"/>
      <c r="F9" s="1353"/>
      <c r="G9" s="1354" t="str">
        <f>IF(基本情報入力シート!M16="","",基本情報入力シート!M16)</f>
        <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5" customHeight="1">
      <c r="A14" s="1327" t="s">
        <v>165</v>
      </c>
      <c r="B14" s="1328"/>
      <c r="C14" s="1328"/>
      <c r="D14" s="1328"/>
      <c r="E14" s="1328"/>
      <c r="F14" s="1329"/>
      <c r="G14" s="1335" t="str">
        <f>IF(基本情報入力シート!M23="","",基本情報入力シート!M23)</f>
        <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
      </c>
      <c r="L15" s="1367"/>
      <c r="M15" s="1367"/>
      <c r="N15" s="1367"/>
      <c r="O15" s="1367"/>
      <c r="P15" s="1366" t="s">
        <v>1</v>
      </c>
      <c r="Q15" s="1366"/>
      <c r="R15" s="1366"/>
      <c r="S15" s="1366"/>
      <c r="T15" s="1367" t="str">
        <f>IF(基本情報入力シート!M25="","",基本情報入力シート!M25)</f>
        <v/>
      </c>
      <c r="U15" s="1367"/>
      <c r="V15" s="1367"/>
      <c r="W15" s="1367"/>
      <c r="X15" s="1367"/>
      <c r="Y15" s="1366" t="s">
        <v>168</v>
      </c>
      <c r="Z15" s="1366"/>
      <c r="AA15" s="1366"/>
      <c r="AB15" s="1366"/>
      <c r="AC15" s="1368" t="str">
        <f>IF(基本情報入力シート!M26="","",基本情報入力シート!M26)</f>
        <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420</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489</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421</v>
      </c>
      <c r="AK20" s="54"/>
      <c r="AT20" s="59"/>
    </row>
    <row r="21" spans="1:46" ht="19.5" customHeight="1" thickBot="1">
      <c r="A21" s="1358" t="s">
        <v>479</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t="str">
        <f>IF('（参考）補助金様式2-2'!P5=0,"",'（参考）補助金様式2-2'!P5)</f>
        <v/>
      </c>
      <c r="AA21" s="1361"/>
      <c r="AB21" s="1361"/>
      <c r="AC21" s="1361"/>
      <c r="AD21" s="1361"/>
      <c r="AE21" s="1361"/>
      <c r="AF21" s="1362"/>
      <c r="AG21" s="1363" t="s">
        <v>2</v>
      </c>
      <c r="AH21" s="1364"/>
      <c r="AI21" s="704"/>
      <c r="AJ21" s="1357"/>
      <c r="AR21" s="59"/>
    </row>
    <row r="22" spans="1:46" ht="19.5" customHeight="1" thickBot="1">
      <c r="A22" s="1369" t="s">
        <v>422</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t="str">
        <f>IF((Z23-Z24)=0,"",(Z23-Z24))</f>
        <v/>
      </c>
      <c r="AA22" s="1372"/>
      <c r="AB22" s="1372"/>
      <c r="AC22" s="1372"/>
      <c r="AD22" s="1372"/>
      <c r="AE22" s="1372"/>
      <c r="AF22" s="1373"/>
      <c r="AG22" s="1344" t="s">
        <v>2</v>
      </c>
      <c r="AH22" s="1366"/>
      <c r="AI22" s="705" t="s">
        <v>257</v>
      </c>
      <c r="AJ22" s="706" t="str">
        <f>IF(Z22="","",IF(Z21="","",IF(Z22&gt;Z21,"○","☓")))</f>
        <v/>
      </c>
      <c r="AK22" s="62" t="s">
        <v>258</v>
      </c>
      <c r="AL22" s="63"/>
      <c r="AM22" s="63"/>
      <c r="AN22" s="63"/>
      <c r="AO22" s="63"/>
      <c r="AP22" s="63"/>
      <c r="AQ22" s="63"/>
      <c r="AR22" s="64"/>
    </row>
    <row r="23" spans="1:46" ht="23.25" customHeight="1">
      <c r="A23" s="707"/>
      <c r="B23" s="1374" t="s">
        <v>423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c r="AA23" s="1376"/>
      <c r="AB23" s="1376"/>
      <c r="AC23" s="1376"/>
      <c r="AD23" s="1376"/>
      <c r="AE23" s="1376"/>
      <c r="AF23" s="1376"/>
      <c r="AG23" s="1347" t="s">
        <v>2</v>
      </c>
      <c r="AH23" s="1348"/>
      <c r="AI23" s="705"/>
      <c r="AJ23" s="708"/>
      <c r="AR23" s="59"/>
    </row>
    <row r="24" spans="1:46" ht="23.25" customHeight="1">
      <c r="A24" s="709"/>
      <c r="B24" s="1380" t="s">
        <v>482</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c r="AA24" s="1382"/>
      <c r="AB24" s="1382"/>
      <c r="AC24" s="1382"/>
      <c r="AD24" s="1382"/>
      <c r="AE24" s="1382"/>
      <c r="AF24" s="1382"/>
      <c r="AG24" s="1383" t="s">
        <v>2</v>
      </c>
      <c r="AH24" s="1384"/>
      <c r="AI24" s="705"/>
      <c r="AJ24" s="708"/>
      <c r="AR24" s="59"/>
    </row>
    <row r="25" spans="1:46" ht="19.5" customHeight="1" thickBot="1">
      <c r="A25" s="1385" t="s">
        <v>424</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494</v>
      </c>
      <c r="C26" s="1389"/>
      <c r="D26" s="1389"/>
      <c r="E26" s="1389"/>
      <c r="F26" s="1392"/>
      <c r="G26" s="1392"/>
      <c r="H26" s="1392"/>
      <c r="I26" s="1392"/>
      <c r="J26" s="1392"/>
      <c r="K26" s="1392"/>
      <c r="L26" s="1393"/>
      <c r="M26" s="1394">
        <f>SUM('（参考）補助金様式2-2'!AI12:AI111)</f>
        <v>0</v>
      </c>
      <c r="N26" s="1395"/>
      <c r="O26" s="1395"/>
      <c r="P26" s="1395"/>
      <c r="Q26" s="1395"/>
      <c r="R26" s="1395"/>
      <c r="S26" s="1396"/>
      <c r="T26" s="718" t="s">
        <v>2</v>
      </c>
      <c r="U26" s="719"/>
      <c r="V26" s="720"/>
      <c r="W26" s="720"/>
      <c r="X26" s="721"/>
      <c r="Y26" s="722"/>
      <c r="Z26" s="1397" t="s">
        <v>257</v>
      </c>
      <c r="AA26" s="1398" t="str">
        <f>IF(AND($V$27=0,$V$30=0),"×",IF(OR($V$27=0,$V$27&gt;=(200/3)),"○","×"))</f>
        <v>×</v>
      </c>
      <c r="AB26" s="1401" t="s">
        <v>425</v>
      </c>
      <c r="AC26" s="712"/>
      <c r="AD26" s="712"/>
      <c r="AE26" s="712"/>
      <c r="AF26" s="712"/>
      <c r="AG26" s="712"/>
      <c r="AH26" s="712"/>
      <c r="AI26" s="704"/>
      <c r="AJ26" s="708"/>
      <c r="AR26" s="59"/>
    </row>
    <row r="27" spans="1:46" ht="18.75" customHeight="1" thickBot="1">
      <c r="A27" s="717"/>
      <c r="B27" s="1390"/>
      <c r="C27" s="1391"/>
      <c r="D27" s="1391"/>
      <c r="E27" s="1391"/>
      <c r="F27" s="1415" t="s">
        <v>480</v>
      </c>
      <c r="G27" s="1416"/>
      <c r="H27" s="1416"/>
      <c r="I27" s="1416"/>
      <c r="J27" s="1416"/>
      <c r="K27" s="1416"/>
      <c r="L27" s="1416"/>
      <c r="M27" s="1427">
        <f>SUM('（参考）補助金様式2-2'!AJ12:AJ111)</f>
        <v>0</v>
      </c>
      <c r="N27" s="1428"/>
      <c r="O27" s="1428"/>
      <c r="P27" s="1428"/>
      <c r="Q27" s="1428"/>
      <c r="R27" s="1428"/>
      <c r="S27" s="1429"/>
      <c r="T27" s="723" t="s">
        <v>2</v>
      </c>
      <c r="U27" s="724" t="s">
        <v>49</v>
      </c>
      <c r="V27" s="1422">
        <f>IFERROR(M27/M26*100,0)</f>
        <v>0</v>
      </c>
      <c r="W27" s="1423"/>
      <c r="X27" s="712" t="s">
        <v>50</v>
      </c>
      <c r="Y27" s="725" t="s">
        <v>426</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427</v>
      </c>
      <c r="N28" s="1425"/>
      <c r="O28" s="1426"/>
      <c r="P28" s="1404">
        <f>M27/(AE32-Z32+1)</f>
        <v>0</v>
      </c>
      <c r="Q28" s="1405"/>
      <c r="R28" s="1405"/>
      <c r="S28" s="1406"/>
      <c r="T28" s="726" t="s">
        <v>428</v>
      </c>
      <c r="U28" s="724"/>
      <c r="V28" s="1407"/>
      <c r="W28" s="1407"/>
      <c r="X28" s="712"/>
      <c r="Y28" s="725"/>
      <c r="Z28" s="1397"/>
      <c r="AA28" s="1400"/>
      <c r="AB28" s="1402"/>
      <c r="AC28" s="712"/>
      <c r="AD28" s="712"/>
      <c r="AE28" s="712"/>
      <c r="AF28" s="712"/>
      <c r="AG28" s="712"/>
      <c r="AH28" s="712"/>
      <c r="AI28" s="712"/>
      <c r="AJ28" s="712"/>
      <c r="AK28" s="1408" t="s">
        <v>429</v>
      </c>
      <c r="AL28" s="1409"/>
      <c r="AM28" s="1409"/>
      <c r="AN28" s="1409"/>
      <c r="AO28" s="1409"/>
      <c r="AP28" s="1409"/>
      <c r="AQ28" s="1409"/>
      <c r="AR28" s="1410"/>
      <c r="AT28" s="59"/>
    </row>
    <row r="29" spans="1:46" ht="18.75" customHeight="1" thickBot="1">
      <c r="A29" s="717"/>
      <c r="B29" s="1388" t="s">
        <v>493</v>
      </c>
      <c r="C29" s="1389"/>
      <c r="D29" s="1389"/>
      <c r="E29" s="1389"/>
      <c r="F29" s="1392"/>
      <c r="G29" s="1392"/>
      <c r="H29" s="1392"/>
      <c r="I29" s="1392"/>
      <c r="J29" s="1392"/>
      <c r="K29" s="1392"/>
      <c r="L29" s="1393"/>
      <c r="M29" s="1394">
        <f>SUM('（参考）補助金様式2-2'!AK12:AK111)</f>
        <v>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481</v>
      </c>
      <c r="G30" s="1416"/>
      <c r="H30" s="1416"/>
      <c r="I30" s="1416"/>
      <c r="J30" s="1416"/>
      <c r="K30" s="1416"/>
      <c r="L30" s="1416"/>
      <c r="M30" s="1419">
        <f>SUM('（参考）補助金様式2-2'!AL12:AL111)</f>
        <v>0</v>
      </c>
      <c r="N30" s="1420"/>
      <c r="O30" s="1420"/>
      <c r="P30" s="1420"/>
      <c r="Q30" s="1420"/>
      <c r="R30" s="1420"/>
      <c r="S30" s="1421"/>
      <c r="T30" s="723" t="s">
        <v>2</v>
      </c>
      <c r="U30" s="724" t="s">
        <v>49</v>
      </c>
      <c r="V30" s="1422">
        <f>IFERROR($M$30/$M$29*100,0)</f>
        <v>0</v>
      </c>
      <c r="W30" s="1423"/>
      <c r="X30" s="712" t="s">
        <v>50</v>
      </c>
      <c r="Y30" s="725" t="s">
        <v>426</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427</v>
      </c>
      <c r="N31" s="1425"/>
      <c r="O31" s="1426"/>
      <c r="P31" s="1404">
        <f>M30/(AE32-Z32+1)</f>
        <v>0</v>
      </c>
      <c r="Q31" s="1405"/>
      <c r="R31" s="1405"/>
      <c r="S31" s="1406"/>
      <c r="T31" s="726" t="s">
        <v>428</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430</v>
      </c>
      <c r="C32" s="1359"/>
      <c r="D32" s="1359"/>
      <c r="E32" s="1359"/>
      <c r="F32" s="1359"/>
      <c r="G32" s="1359"/>
      <c r="H32" s="1359"/>
      <c r="I32" s="1359"/>
      <c r="J32" s="1359"/>
      <c r="K32" s="1359"/>
      <c r="L32" s="1359"/>
      <c r="M32" s="1448" t="s">
        <v>431</v>
      </c>
      <c r="N32" s="1449"/>
      <c r="O32" s="1449"/>
      <c r="P32" s="1449"/>
      <c r="Q32" s="1449"/>
      <c r="R32" s="1449"/>
      <c r="S32" s="1449"/>
      <c r="T32" s="1449"/>
      <c r="U32" s="1449"/>
      <c r="V32" s="1449"/>
      <c r="W32" s="1449"/>
      <c r="X32" s="1449"/>
      <c r="Y32" s="1449"/>
      <c r="Z32" s="1450"/>
      <c r="AA32" s="1450"/>
      <c r="AB32" s="728" t="s">
        <v>13</v>
      </c>
      <c r="AC32" s="1343" t="s">
        <v>14</v>
      </c>
      <c r="AD32" s="1343"/>
      <c r="AE32" s="1437"/>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490</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434</v>
      </c>
      <c r="F39" s="1444"/>
      <c r="G39" s="1444"/>
      <c r="H39" s="1445"/>
      <c r="I39" s="741"/>
      <c r="J39" s="1430" t="s">
        <v>52</v>
      </c>
      <c r="K39" s="1430"/>
      <c r="L39" s="1430"/>
      <c r="M39" s="741"/>
      <c r="N39" s="1446" t="s">
        <v>435</v>
      </c>
      <c r="O39" s="1446"/>
      <c r="P39" s="1446"/>
      <c r="Q39" s="1446"/>
      <c r="R39" s="1446"/>
      <c r="S39" s="1446"/>
      <c r="T39" s="741"/>
      <c r="U39" s="1446" t="s">
        <v>436</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437</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25" customHeight="1">
      <c r="A51" s="751"/>
      <c r="B51" s="755"/>
      <c r="C51" s="1467" t="s">
        <v>439</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5" customHeight="1">
      <c r="A52" s="751"/>
      <c r="B52" s="756"/>
      <c r="C52" s="1472" t="s">
        <v>440</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441</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443</v>
      </c>
      <c r="AA55" s="1454"/>
      <c r="AB55" s="1454"/>
      <c r="AC55" s="1454"/>
      <c r="AD55" s="1454"/>
      <c r="AE55" s="1454"/>
      <c r="AF55" s="1454"/>
      <c r="AG55" s="1454"/>
      <c r="AH55" s="1455"/>
      <c r="AI55" s="751"/>
      <c r="AJ55" s="753"/>
      <c r="AK55" s="54"/>
    </row>
    <row r="56" spans="1:37" ht="25.5"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5"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444</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c r="H66" s="1492"/>
      <c r="I66" s="776" t="s">
        <v>4</v>
      </c>
      <c r="J66" s="1491"/>
      <c r="K66" s="1492"/>
      <c r="L66" s="776" t="s">
        <v>3</v>
      </c>
      <c r="M66" s="777"/>
      <c r="N66" s="1493" t="s">
        <v>6</v>
      </c>
      <c r="O66" s="1493"/>
      <c r="P66" s="1493"/>
      <c r="Q66" s="1494" t="str">
        <f>IF(G9="","",G9)</f>
        <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c r="T67" s="1477"/>
      <c r="U67" s="1477"/>
      <c r="V67" s="1477"/>
      <c r="W67" s="1477"/>
      <c r="X67" s="1478" t="s">
        <v>113</v>
      </c>
      <c r="Y67" s="1478"/>
      <c r="Z67" s="1477"/>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scale="76"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7"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21" t="s">
        <v>497</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467</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 customHeight="1" thickBot="1">
      <c r="A3" s="1496" t="s">
        <v>6</v>
      </c>
      <c r="B3" s="1496"/>
      <c r="C3" s="1496"/>
      <c r="D3" s="1497"/>
      <c r="E3" s="1498" t="str">
        <f>IF(基本情報入力シート!M16="","",基本情報入力シート!M16)</f>
        <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478</v>
      </c>
      <c r="B5" s="1297"/>
      <c r="C5" s="1297"/>
      <c r="D5" s="1297"/>
      <c r="E5" s="1297"/>
      <c r="F5" s="1297"/>
      <c r="G5" s="1297"/>
      <c r="H5" s="1297"/>
      <c r="I5" s="1297"/>
      <c r="J5" s="1297"/>
      <c r="K5" s="1297"/>
      <c r="L5" s="1297"/>
      <c r="M5" s="1297"/>
      <c r="N5" s="1297"/>
      <c r="O5" s="1297"/>
      <c r="P5" s="800" t="str">
        <f>IF(SUM(AH12:AH111)=0,"",SUM(AH12:AH111))</f>
        <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484</v>
      </c>
      <c r="C7" s="1503" t="s">
        <v>7</v>
      </c>
      <c r="D7" s="1504"/>
      <c r="E7" s="1504"/>
      <c r="F7" s="1504"/>
      <c r="G7" s="1504"/>
      <c r="H7" s="1504"/>
      <c r="I7" s="1504"/>
      <c r="J7" s="1504"/>
      <c r="K7" s="1504"/>
      <c r="L7" s="1505"/>
      <c r="M7" s="1509" t="s">
        <v>125</v>
      </c>
      <c r="N7" s="803"/>
      <c r="O7" s="804"/>
      <c r="P7" s="1511" t="s">
        <v>148</v>
      </c>
      <c r="Q7" s="1517" t="s">
        <v>76</v>
      </c>
      <c r="R7" s="1509" t="s">
        <v>451</v>
      </c>
      <c r="S7" s="1519" t="s">
        <v>452</v>
      </c>
      <c r="T7" s="1522" t="s">
        <v>130</v>
      </c>
      <c r="U7" s="1524" t="s">
        <v>453</v>
      </c>
      <c r="V7" s="1526" t="s">
        <v>454</v>
      </c>
      <c r="W7" s="1527"/>
      <c r="X7" s="1527"/>
      <c r="Y7" s="1527"/>
      <c r="Z7" s="1527"/>
      <c r="AA7" s="1527"/>
      <c r="AB7" s="1527"/>
      <c r="AC7" s="1527"/>
      <c r="AD7" s="1527"/>
      <c r="AE7" s="1527"/>
      <c r="AF7" s="1527"/>
      <c r="AG7" s="1528"/>
      <c r="AH7" s="1531" t="s">
        <v>455</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466</v>
      </c>
      <c r="AI8" s="1530" t="s">
        <v>477</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465</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509</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510</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511</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512</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513</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514</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515</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516</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517</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518</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445</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446</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499</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500</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501</v>
      </c>
      <c r="B31" s="1544"/>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43" t="s">
        <v>502</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503</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504</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505</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506</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507</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508</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48" t="s">
        <v>30</v>
      </c>
      <c r="B2" s="1538"/>
      <c r="C2" s="869" t="s">
        <v>448</v>
      </c>
      <c r="E2" s="1545" t="s">
        <v>95</v>
      </c>
      <c r="F2" s="1546"/>
      <c r="G2" s="1546"/>
    </row>
    <row r="3" spans="1:7" ht="18" customHeight="1">
      <c r="A3" s="789" t="s">
        <v>31</v>
      </c>
      <c r="B3" s="790"/>
      <c r="C3" s="870">
        <v>2.1000000000000001E-2</v>
      </c>
      <c r="E3" s="1552" t="s">
        <v>449</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2022-03-17T00:56:21Z</dcterms:modified>
</cp:coreProperties>
</file>